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Шаблон!$B$17:$S$25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1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2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3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4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5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<sst xmlns="http://schemas.openxmlformats.org/spreadsheetml/2006/main" count="628" uniqueCount="365">
  <si>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</si>
  <si>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</si>
  <si>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</si>
  <si>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</si>
  <si>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</si>
  <si>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</si>
  <si>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</si>
  <si>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</si>
  <si>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</si>
  <si>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</si>
  <si>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</si>
  <si>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</si>
  <si>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</si>
  <si>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</si>
  <si>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</si>
  <si>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</si>
  <si>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</si>
  <si>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</si>
  <si>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</si>
  <si>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</si>
  <si>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</si>
  <si>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</si>
  <si>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</si>
  <si>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</si>
  <si>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</si>
  <si>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</si>
  <si>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</si>
  <si>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</si>
  <si>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</si>
  <si>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</si>
  <si>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</si>
  <si>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</si>
  <si>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</si>
  <si>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</si>
  <si>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</si>
  <si>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</si>
  <si>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</si>
  <si>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</si>
  <si>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</si>
  <si>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</si>
  <si>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</si>
  <si>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</si>
  <si>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</si>
  <si>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</si>
  <si>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</si>
  <si>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</si>
  <si>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</si>
  <si>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</si>
  <si>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</si>
  <si>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</si>
  <si>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</si>
  <si>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</si>
  <si>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</si>
  <si>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</si>
  <si>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</si>
  <si>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</si>
  <si>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</si>
  <si>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</si>
  <si>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</si>
  <si>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</si>
  <si>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</si>
  <si>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</si>
  <si>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</si>
  <si>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</si>
  <si>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</si>
  <si>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</si>
  <si>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</si>
  <si>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</si>
  <si>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</si>
  <si>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</si>
  <si>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</si>
  <si>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</si>
  <si>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</si>
  <si>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</si>
  <si>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</si>
  <si>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</si>
  <si>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</si>
  <si>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</si>
  <si>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</si>
  <si>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</si>
  <si>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</si>
  <si>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</si>
  <si>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</si>
  <si>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</si>
  <si>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</si>
  <si>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</si>
  <si>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</si>
  <si>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</si>
  <si>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</si>
  <si>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</si>
  <si>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</si>
  <si>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</si>
  <si>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</si>
  <si>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</si>
  <si>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</si>
  <si>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</si>
  <si>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</si>
  <si>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</si>
  <si>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</si>
  <si>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</si>
  <si>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</si>
  <si>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</si>
  <si>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</si>
  <si>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</si>
  <si>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</si>
  <si>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</si>
  <si>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</si>
  <si>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</si>
  <si>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</si>
  <si>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</si>
  <si>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</si>
  <si>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</si>
  <si>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</si>
  <si>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</si>
  <si>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</si>
  <si>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</si>
  <si>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</si>
  <si>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</si>
  <si>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</si>
  <si>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</si>
  <si>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</si>
  <si>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</si>
  <si>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</si>
  <si>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</si>
  <si>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</si>
  <si>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</si>
  <si>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</si>
  <si>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</si>
  <si>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</si>
  <si>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</si>
  <si>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</si>
  <si>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</si>
  <si>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</si>
  <si>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</si>
  <si>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</si>
  <si>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</si>
  <si>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</si>
  <si>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</si>
  <si>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</si>
  <si>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</si>
  <si>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</si>
  <si>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</si>
  <si>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</si>
  <si>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</si>
  <si>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</si>
  <si>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</si>
  <si>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</si>
  <si>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</si>
  <si>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</si>
  <si>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</si>
  <si>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</si>
  <si>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</si>
  <si>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</si>
  <si>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</si>
  <si>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</si>
  <si>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</si>
  <si>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</si>
  <si>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</si>
  <si>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</si>
  <si>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</si>
  <si>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</si>
  <si>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</si>
  <si>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</si>
  <si>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</si>
  <si>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</si>
  <si>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</si>
  <si>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</si>
  <si>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</si>
  <si>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</si>
  <si>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</si>
  <si>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</si>
  <si>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</si>
  <si>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</si>
  <si>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</si>
  <si>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</si>
  <si>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</si>
  <si>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</si>
  <si>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</si>
  <si>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</si>
  <si>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</si>
  <si>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</si>
  <si>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</si>
  <si>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</si>
  <si>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</si>
  <si>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</si>
  <si>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</si>
  <si>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</si>
  <si>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</si>
  <si>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</si>
  <si>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</si>
  <si>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</si>
  <si>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</si>
  <si>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</si>
  <si>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</si>
  <si>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</si>
  <si>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</si>
  <si>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</si>
  <si>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</si>
  <si>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</si>
  <si>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</si>
  <si>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</si>
  <si>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</si>
  <si>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</si>
  <si>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</si>
  <si>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</si>
  <si>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</si>
  <si>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</si>
  <si>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</si>
  <si>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</si>
  <si>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</si>
  <si>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</si>
  <si>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</si>
  <si>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</si>
  <si>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</si>
  <si>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</si>
  <si>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</si>
  <si>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</si>
  <si>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</si>
  <si>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</si>
  <si>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</si>
  <si>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</si>
  <si>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</si>
  <si>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</si>
  <si>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</si>
  <si>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</si>
  <si>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</si>
  <si>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</si>
  <si>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</si>
  <si>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</si>
  <si>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</si>
  <si>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</si>
  <si>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</si>
  <si>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</si>
  <si>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</si>
  <si>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</si>
  <si>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</si>
  <si>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</si>
  <si>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</si>
  <si>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</si>
  <si>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</si>
  <si>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</si>
  <si>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</si>
  <si>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</si>
  <si>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</si>
  <si>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</si>
  <si>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</si>
  <si>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</si>
  <si>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</si>
  <si>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</si>
  <si>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</si>
  <si>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</si>
  <si>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</si>
  <si>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</si>
  <si>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</si>
  <si>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</si>
  <si>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</si>
  <si>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</si>
  <si>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</si>
  <si>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</si>
  <si>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</si>
  <si>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</si>
  <si>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</si>
  <si>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Кресла офисные</t>
  </si>
  <si>
    <t>Внимание!!!  Обязательно прочитайте инструкцию по заполнению в конце таблицы.</t>
  </si>
  <si>
    <t>Лот</t>
  </si>
  <si>
    <t>850.25.00138 Кресла офисные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</si>
  <si>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</si>
  <si>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</si>
  <si>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</si>
  <si>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</si>
  <si>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</si>
  <si>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</si>
  <si>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</si>
  <si>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</si>
  <si>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</si>
  <si>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</si>
  <si>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</si>
  <si>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</si>
  <si>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</si>
  <si>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</si>
  <si>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</si>
  <si>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</si>
  <si>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</si>
  <si>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</si>
  <si>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</si>
  <si>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</si>
  <si>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</si>
  <si>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</si>
  <si>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</si>
  <si>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</si>
  <si>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</si>
  <si>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</si>
  <si>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</si>
  <si>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</si>
  <si>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</si>
  <si>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</si>
  <si>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</si>
  <si>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</si>
  <si>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</si>
  <si>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</si>
  <si>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</si>
  <si>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</si>
  <si>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</si>
  <si>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</si>
  <si>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</si>
  <si>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</si>
  <si>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</si>
  <si>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</si>
  <si>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</si>
  <si>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</si>
  <si>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</si>
  <si>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</si>
  <si>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</si>
  <si>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</si>
  <si>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</si>
  <si>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435637</t>
  </si>
  <si>
    <t>Диван офисный двухместный Бизон, искусственная кожа, 1550х930х850мм, цвет коричневый</t>
  </si>
  <si>
    <t>Штука</t>
  </si>
  <si>
    <t>552067</t>
  </si>
  <si>
    <t>Диван нераскладывающийся, прямой, трехместный, офисный, материал: наполнение пенополиуретан, обивка натуральная кожа, каркас деревянный, опоры сталь с хромовым покрытием, с подлокотниками, чехлы (обивка) на подушках сиденья съемные, 2 П-образные высокие опоры, размеры 2210х770х910мм, цвет: обивка черный (Madras Nero), опоры хром, UNITAL ОТТО Артикул 3 Madras Nero, хром, артикул по брендбуку: ИРМ18</t>
  </si>
  <si>
    <t>Диван UNITAL ОТТО Артикул 3 Madras Nero, хром</t>
  </si>
  <si>
    <t>526911</t>
  </si>
  <si>
    <t>Кресло офисное, регулировка высоты (газлифт), механизм качания, фиксация угла наклона, крестовина металлическая, подлокотники пластиковые с металлической вставкой, материал: сиденья ткань, спинки экокожа/сетка, размеры 62х62,5х121см, цвет черный, ограничение по весу 130кг, ДЭФО Direct (Директ) 3012, материал ткань/экокожа/сетка, цвет черный</t>
  </si>
  <si>
    <t>Кресло ДЭФО Direct (Директ) 3012, материал ткань/экокожа/сетка, цвет черный</t>
  </si>
  <si>
    <t>388357</t>
  </si>
  <si>
    <t>Кресло офисное для руководителя Manager с обивкой из натуральной кожи, цвет черный</t>
  </si>
  <si>
    <t>Кресло руководителя Manager с обивкой из кожи, цв. черный</t>
  </si>
  <si>
    <t>468890</t>
  </si>
  <si>
    <t>Кресло офисное для руководителя Tantal с обивкой из натуральной кожи, c механизмом качания с возможностью фиксации кресла в рабочем положении, регулировка по высоте, цвет черный</t>
  </si>
  <si>
    <t>Кресло руководителя Tantal с обивкой из кожи, цв. черный</t>
  </si>
  <si>
    <t>552097</t>
  </si>
  <si>
    <t>Кресло рабочее, офисное, для персонала (операторов), материал: обивка ткань полиэстер, опора полиамид, подлокотники пластик, ролики пластик прорезиненный, спинка средняя, опора роликовая пятиспицевая, регулировка сиденья по высоте 470-600мм, регулировка жесткости качания спинки (пружинно-винтовой механизм), подлокотники фиксированные, нагрузка до 120кг, размеры 580х580х1180мм, цвет: обивка серый (TW 50), опора и подлокотники черный, ЮНИТЕКС Эльза Т TW 50, артикул по брендбуку: ИРСК2</t>
  </si>
  <si>
    <t>Кресло ЮНИТЕКС Эльза Т TW 50</t>
  </si>
  <si>
    <t>552117</t>
  </si>
  <si>
    <t>Кресло рабочее, офисное, для руководителей, материал: обивка и накладки подлокотников натуральная кожа, опора и подлокотники сталь с хромовым покрытием, ролики пластик прорезиненный, спинка высокая (с интегрированным подголовником), опора роликовая пятиспицевая, регулировка сиденья по высоте, механизм качания, постоянный контакт ног с полом, фиксация в нескольких положениях, регулировка: под вес сидящего, силы отклонения и жесткости во время качания (механизм Мультиблок со смещенной осью), подлокотники фиксированные с накладками, нагрузка до 120кг, размеры 620х520х1200мм, цвет: обивка черный бархат (LA 21), декор Эбони, опора и подлокотники хром, DIRECTORIA Алтея LA 21, Эбони, артикул по брендбуку: ИРК9</t>
  </si>
  <si>
    <t>Кресло DIRECTORIA Алтея LA 21, Эбони</t>
  </si>
  <si>
    <t>480180</t>
  </si>
  <si>
    <t>Кресло руководителя, с механизмом качания с фиксацией, регулируемая высота сидения, каркас металлический с деревянными накладками, подлокотники деревянные, тип роликов для твердых поверхностей, материал обивки экокожа, цвет черный, NOWY STYL ATLANT extra Tilt EX1 экокожа черная</t>
  </si>
  <si>
    <t>Кресло NOWY STYL ATLANT extra Tilt EX1 экокожа черная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</si>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</sst>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8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9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8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4" fontId="5" fillId="4" borderId="4" xfId="0" applyFont="true" applyBorder="true" applyFill="true" applyNumberFormat="true">
      <alignment wrapText="true"/>
      <protection locked="true"/>
    </xf>
    <xf numFmtId="164" fontId="6" fillId="4" borderId="4" xfId="0" applyFont="true" applyBorder="true" applyFill="true" applyNumberFormat="true">
      <protection locked="true"/>
    </xf>
    <xf numFmtId="4" fontId="7" fillId="0" borderId="4" xfId="0" applyFont="true" applyBorder="true" applyNumberFormat="true">
      <alignment wrapText="true"/>
      <protection locked="false"/>
    </xf>
    <xf numFmtId="4" fontId="8" fillId="0" borderId="0" xfId="0" applyFont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8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3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0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8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81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4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4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51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0390625" customWidth="true"/>
    <col min="205" max="205" style="1" collapsed="true" width="0.00390625" customWidth="true"/>
    <col min="204" max="204" style="1" collapsed="true" width="0.00390625" customWidth="true"/>
    <col min="203" max="203" style="1" collapsed="true" width="0.00390625" customWidth="true"/>
    <col min="202" max="202" style="1" collapsed="true" width="0.00390625" customWidth="true"/>
    <col min="201" max="201" style="1" collapsed="true" width="0.00390625" customWidth="true"/>
    <col min="200" max="200" style="1" collapsed="true" width="0.00390625" customWidth="true"/>
    <col min="199" max="199" style="1" collapsed="true" width="0.00390625" customWidth="true"/>
    <col min="198" max="198" style="1" collapsed="true" width="0.00390625" customWidth="true"/>
    <col min="197" max="197" style="1" collapsed="true" width="0.00390625" customWidth="true"/>
    <col min="196" max="196" style="1" collapsed="true" width="0.00390625" customWidth="true"/>
    <col min="195" max="195" style="1" collapsed="true" width="0.00390625" customWidth="true"/>
    <col min="194" max="194" style="1" collapsed="true" width="0.00390625" customWidth="true"/>
    <col min="193" max="193" style="1" collapsed="true" width="0.00390625" customWidth="true"/>
    <col min="192" max="192" style="1" collapsed="true" width="0.00390625" customWidth="true"/>
    <col min="191" max="191" style="1" collapsed="true" width="0.00390625" customWidth="true"/>
    <col min="190" max="190" style="1" collapsed="true" width="0.00390625" customWidth="true"/>
    <col min="189" max="189" style="1" collapsed="true" width="0.00390625" customWidth="true"/>
    <col min="188" max="188" style="1" collapsed="true" width="0.00390625" customWidth="true"/>
    <col min="187" max="187" style="1" collapsed="true" width="0.00390625" customWidth="true"/>
    <col min="186" max="186" style="1" collapsed="true" width="0.00390625" customWidth="true"/>
    <col min="185" max="185" style="1" collapsed="true" width="0.00390625" customWidth="true"/>
    <col min="184" max="184" style="1" collapsed="true" width="0.00390625" customWidth="true"/>
    <col min="183" max="183" style="1" collapsed="true" width="0.00390625" customWidth="true"/>
    <col min="182" max="182" style="1" collapsed="true" width="0.00390625" customWidth="true"/>
    <col min="181" max="181" style="1" collapsed="true" width="0.00390625" customWidth="true"/>
    <col min="180" max="180" style="1" collapsed="true" width="0.00390625" customWidth="true"/>
    <col min="179" max="179" style="1" collapsed="true" width="0.00390625" customWidth="true"/>
    <col min="178" max="178" style="1" collapsed="true" width="0.00390625" customWidth="true"/>
    <col min="177" max="177" style="1" collapsed="true" width="0.00390625" customWidth="true"/>
    <col min="176" max="176" style="1" collapsed="true" width="0.00390625" customWidth="true"/>
    <col min="175" max="175" style="1" collapsed="true" width="0.00390625" customWidth="true"/>
    <col min="174" max="174" style="1" collapsed="true" width="0.00390625" customWidth="true"/>
    <col min="173" max="173" style="1" collapsed="true" width="0.00390625" customWidth="true"/>
    <col min="172" max="172" style="1" collapsed="true" width="0.00390625" customWidth="true"/>
    <col min="171" max="171" style="1" collapsed="true" width="0.00390625" customWidth="true"/>
    <col min="170" max="170" style="1" collapsed="true" width="0.00390625" customWidth="true"/>
    <col min="169" max="169" style="1" collapsed="true" width="0.00390625" customWidth="true"/>
    <col min="168" max="168" style="1" collapsed="true" width="0.00390625" customWidth="true"/>
    <col min="167" max="167" style="1" collapsed="true" width="0.00390625" customWidth="true"/>
    <col min="166" max="166" style="1" collapsed="true" width="0.00390625" customWidth="true"/>
    <col min="165" max="165" style="1" collapsed="true" width="0.00390625" customWidth="true"/>
    <col min="164" max="164" style="1" collapsed="true" width="0.00390625" customWidth="true"/>
    <col min="163" max="163" style="1" collapsed="true" width="0.00390625" customWidth="true"/>
    <col min="162" max="162" style="1" collapsed="true" width="0.00390625" customWidth="true"/>
    <col min="161" max="161" style="1" collapsed="true" width="0.00390625" customWidth="true"/>
    <col min="160" max="160" style="1" collapsed="true" width="0.00390625" customWidth="true"/>
    <col min="159" max="159" style="1" collapsed="true" width="0.00390625" customWidth="true"/>
    <col min="158" max="158" style="1" collapsed="true" width="0.00390625" customWidth="true"/>
    <col min="157" max="157" style="1" collapsed="true" width="0.00390625" customWidth="true"/>
    <col min="156" max="156" style="1" collapsed="true" width="0.00390625" customWidth="true"/>
    <col min="155" max="155" style="1" collapsed="true" width="0.00390625" customWidth="true"/>
    <col min="154" max="154" style="1" collapsed="true" width="0.00390625" customWidth="true"/>
    <col min="153" max="153" style="1" collapsed="true" width="0.00390625" customWidth="true"/>
    <col min="152" max="152" style="1" collapsed="true" width="0.00390625" customWidth="true"/>
    <col min="151" max="151" style="1" collapsed="true" width="0.00390625" customWidth="true"/>
    <col min="150" max="150" style="1" collapsed="true" width="0.00390625" customWidth="true"/>
    <col min="149" max="149" style="1" collapsed="true" width="0.00390625" customWidth="true"/>
    <col min="148" max="148" style="1" collapsed="true" width="0.00390625" customWidth="true"/>
    <col min="147" max="147" style="1" collapsed="true" width="0.00390625" customWidth="true"/>
    <col min="146" max="146" style="1" collapsed="true" width="0.00390625" customWidth="true"/>
    <col min="145" max="145" style="1" collapsed="true" width="0.00390625" customWidth="true"/>
    <col min="144" max="144" style="1" collapsed="true" width="0.00390625" customWidth="true"/>
    <col min="143" max="143" style="1" collapsed="true" width="0.00390625" customWidth="true"/>
    <col min="142" max="142" style="1" collapsed="true" width="0.00390625" customWidth="true"/>
    <col min="141" max="141" style="1" collapsed="true" width="0.00390625" customWidth="true"/>
    <col min="140" max="140" style="1" collapsed="true" width="0.00390625" customWidth="true"/>
    <col min="139" max="139" style="1" collapsed="true" width="0.00390625" customWidth="true"/>
    <col min="138" max="138" style="1" collapsed="true" width="0.00390625" customWidth="true"/>
    <col min="137" max="137" style="1" collapsed="true" width="0.00390625" customWidth="true"/>
    <col min="136" max="136" style="1" collapsed="true" width="0.00390625" customWidth="true"/>
    <col min="135" max="135" style="1" collapsed="true" width="0.00390625" customWidth="true"/>
    <col min="134" max="134" style="1" collapsed="true" width="0.00390625" customWidth="true"/>
    <col min="133" max="133" style="1" collapsed="true" width="0.00390625" customWidth="true"/>
    <col min="132" max="132" style="1" collapsed="true" width="0.00390625" customWidth="true"/>
    <col min="131" max="131" style="1" collapsed="true" width="0.00390625" customWidth="true"/>
    <col min="130" max="130" style="1" collapsed="true" width="0.00390625" customWidth="true"/>
    <col min="129" max="129" style="1" collapsed="true" width="0.00390625" customWidth="true"/>
    <col min="128" max="128" style="1" collapsed="true" width="0.00390625" customWidth="true"/>
    <col min="127" max="127" style="1" collapsed="true" width="0.00390625" customWidth="true"/>
    <col min="126" max="126" style="1" collapsed="true" width="0.00390625" customWidth="true"/>
    <col min="125" max="125" style="1" collapsed="true" width="0.00390625" customWidth="true"/>
    <col min="124" max="124" style="1" collapsed="true" width="0.00390625" customWidth="true"/>
    <col min="123" max="123" style="1" collapsed="true" width="0.00390625" customWidth="true"/>
    <col min="122" max="122" style="1" collapsed="true" width="0.00390625" customWidth="true"/>
    <col min="121" max="121" style="1" collapsed="true" width="0.00390625" customWidth="true"/>
    <col min="120" max="120" style="1" collapsed="true" width="0.00390625" customWidth="true"/>
    <col min="119" max="119" style="1" collapsed="true" width="0.00390625" customWidth="true"/>
    <col min="118" max="118" style="1" collapsed="true" width="0.00390625" customWidth="true"/>
    <col min="117" max="117" style="1" collapsed="true" width="0.00390625" customWidth="true"/>
    <col min="116" max="116" style="1" collapsed="true" width="0.00390625" customWidth="true"/>
    <col min="115" max="115" style="1" collapsed="true" width="0.00390625" customWidth="true"/>
    <col min="114" max="114" style="1" collapsed="true" width="0.00390625" customWidth="true"/>
    <col min="113" max="113" style="1" collapsed="true" width="0.00390625" customWidth="true"/>
    <col min="112" max="112" style="1" collapsed="true" width="0.00390625" customWidth="true"/>
    <col min="111" max="111" style="1" collapsed="true" width="0.00390625" customWidth="true"/>
    <col min="110" max="110" style="1" collapsed="true" width="0.00390625" customWidth="true"/>
    <col min="109" max="109" style="1" collapsed="true" width="0.00390625" customWidth="true"/>
    <col min="108" max="108" style="1" collapsed="true" width="0.00390625" customWidth="true"/>
    <col min="107" max="107" style="1" collapsed="true" width="0.00390625" customWidth="true"/>
    <col min="106" max="106" style="1" collapsed="true" width="0.00390625" customWidth="true"/>
    <col min="105" max="105" style="1" collapsed="true" width="0.00390625" customWidth="true"/>
    <col min="104" max="104" style="1" collapsed="true" width="0.00390625" customWidth="true"/>
    <col min="103" max="103" style="1" collapsed="true" width="0.00390625" customWidth="true"/>
    <col min="102" max="102" style="1" collapsed="true" width="0.00390625" customWidth="true"/>
    <col min="101" max="101" style="1" collapsed="true" width="0.00390625" customWidth="true"/>
    <col min="100" max="100" style="1" collapsed="true" width="0.00390625" customWidth="true"/>
    <col min="99" max="99" style="1" collapsed="true" width="0.00390625" customWidth="true"/>
    <col min="98" max="98" style="1" collapsed="true" width="0.00390625" customWidth="true"/>
    <col min="97" max="97" style="1" collapsed="true" width="0.00390625" customWidth="true"/>
    <col min="96" max="96" style="1" collapsed="true" width="0.00390625" customWidth="true"/>
    <col min="95" max="95" style="1" collapsed="true" width="0.00390625" customWidth="true"/>
    <col min="94" max="94" style="1" collapsed="true" width="0.00390625" customWidth="true"/>
    <col min="93" max="93" style="1" collapsed="true" width="0.00390625" customWidth="true"/>
    <col min="92" max="92" style="1" collapsed="true" width="0.00390625" customWidth="true"/>
    <col min="91" max="91" style="1" collapsed="true" width="0.00390625" customWidth="true"/>
    <col min="90" max="90" style="1" collapsed="true" width="0.00390625" customWidth="true"/>
    <col min="89" max="89" style="1" collapsed="true" width="0.00390625" customWidth="true"/>
    <col min="88" max="88" style="1" collapsed="true" width="0.00390625" customWidth="true"/>
    <col min="87" max="87" style="1" collapsed="true" width="0.00390625" customWidth="true"/>
    <col min="86" max="86" style="1" collapsed="true" width="0.00390625" customWidth="true"/>
    <col min="85" max="85" style="1" collapsed="true" width="0.00390625" customWidth="true"/>
    <col min="84" max="84" style="1" collapsed="true" width="0.00390625" customWidth="true"/>
    <col min="83" max="83" style="1" collapsed="true" width="0.00390625" customWidth="true"/>
    <col min="82" max="82" style="1" collapsed="true" width="0.00390625" customWidth="true"/>
    <col min="81" max="81" style="1" collapsed="true" width="0.00390625" customWidth="true"/>
    <col min="80" max="80" style="1" collapsed="true" width="0.00390625" customWidth="true"/>
    <col min="79" max="79" style="1" collapsed="true" width="0.00390625" customWidth="true"/>
    <col min="78" max="78" style="1" collapsed="true" width="0.00390625" customWidth="true"/>
    <col min="77" max="77" style="1" collapsed="true" width="0.00390625" customWidth="true"/>
    <col min="76" max="76" style="1" collapsed="true" width="0.00390625" customWidth="true"/>
    <col min="75" max="75" style="1" collapsed="true" width="0.00390625" customWidth="true"/>
    <col min="74" max="74" style="1" collapsed="true" width="0.00390625" customWidth="true"/>
    <col min="73" max="73" style="1" collapsed="true" width="0.00390625" customWidth="true"/>
    <col min="72" max="72" style="1" collapsed="true" width="0.00390625" customWidth="true"/>
    <col min="71" max="71" style="1" collapsed="true" width="0.00390625" customWidth="true"/>
    <col min="70" max="70" style="1" collapsed="true" width="0.00390625" customWidth="true"/>
    <col min="69" max="69" style="1" collapsed="true" width="0.00390625" customWidth="true"/>
    <col min="68" max="68" style="1" collapsed="true" width="0.00390625" customWidth="true"/>
    <col min="67" max="67" style="1" collapsed="true" width="0.00390625" customWidth="true"/>
    <col min="66" max="66" style="1" collapsed="true" width="0.00390625" customWidth="true"/>
    <col min="65" max="65" style="1" collapsed="true" width="0.00390625" customWidth="true"/>
    <col min="64" max="64" style="1" collapsed="true" width="0.00390625" customWidth="true"/>
    <col min="63" max="63" style="1" collapsed="true" width="0.00390625" customWidth="true"/>
    <col min="62" max="62" style="1" collapsed="true" width="0.00390625" customWidth="true"/>
    <col min="61" max="61" style="1" collapsed="true" width="0.00390625" customWidth="true"/>
    <col min="60" max="60" style="1" collapsed="true" width="0.00390625" customWidth="true"/>
    <col min="59" max="59" style="1" collapsed="true" width="0.00390625" customWidth="true"/>
    <col min="58" max="58" style="1" collapsed="true" width="0.00390625" customWidth="true"/>
    <col min="57" max="57" style="1" collapsed="true" width="0.00390625" customWidth="true"/>
    <col min="56" max="56" style="1" collapsed="true" width="0.00390625" customWidth="true"/>
    <col min="55" max="55" style="1" collapsed="true" width="0.00390625" customWidth="true"/>
    <col min="54" max="54" style="1" collapsed="true" width="0.00390625" customWidth="true"/>
    <col min="53" max="53" style="1" collapsed="true" width="0.00390625" customWidth="true"/>
    <col min="52" max="52" style="1" collapsed="true" width="0.00390625" customWidth="true"/>
    <col min="51" max="51" style="1" collapsed="true" width="0.00390625" customWidth="true"/>
    <col min="50" max="50" style="1" collapsed="true" width="0.00390625" customWidth="true"/>
    <col min="49" max="49" style="1" collapsed="true" width="0.00390625" customWidth="true"/>
    <col min="48" max="48" style="1" collapsed="true" width="0.00390625" customWidth="true"/>
    <col min="47" max="47" style="1" collapsed="true" width="0.00390625" customWidth="true"/>
    <col min="46" max="46" style="1" collapsed="true" width="0.00390625" customWidth="true"/>
    <col min="45" max="45" style="1" collapsed="true" width="0.00390625" customWidth="true"/>
    <col min="44" max="44" style="1" collapsed="true" width="0.00390625" customWidth="true"/>
    <col min="43" max="43" style="1" collapsed="true" width="0.00390625" customWidth="true"/>
    <col min="42" max="42" style="1" collapsed="true" width="0.00390625" customWidth="true"/>
    <col min="41" max="41" style="1" collapsed="true" width="0.00390625" customWidth="true"/>
    <col min="40" max="40" style="1" collapsed="true" width="0.00390625" customWidth="true"/>
    <col min="39" max="39" style="1" collapsed="true" width="0.00390625" customWidth="true"/>
    <col min="38" max="38" style="1" collapsed="true" width="0.00390625" customWidth="true"/>
    <col min="37" max="37" style="1" collapsed="true" width="0.00390625" customWidth="true"/>
    <col min="36" max="36" style="1" collapsed="true" width="0.00390625" customWidth="true"/>
    <col min="35" max="35" style="1" collapsed="true" width="0.00390625" customWidth="true"/>
    <col min="34" max="34" style="1" collapsed="true" width="0.00390625" customWidth="true"/>
    <col min="33" max="33" style="1" collapsed="true" width="0.00390625" customWidth="true"/>
    <col min="32" max="32" style="1" collapsed="true" width="0.00390625" customWidth="true"/>
    <col min="31" max="31" style="1" collapsed="true" width="0.00390625" customWidth="true"/>
    <col min="30" max="30" style="1" collapsed="true" width="0.00390625" customWidth="true"/>
    <col min="29" max="29" style="1" collapsed="true" width="0.00390625" customWidth="true"/>
    <col min="28" max="28" style="1" collapsed="true" width="0.00390625" customWidth="true"/>
    <col min="27" max="27" style="1" collapsed="true" width="0.00390625" customWidth="true"/>
    <col min="26" max="26" style="1" collapsed="true" width="0.00390625" customWidth="true"/>
    <col min="25" max="25" style="1" collapsed="true" width="0.00390625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0390625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O1" t="n" s="9">
        <v>32902.0</v>
      </c>
      <c r="AP1" t="n" s="9">
        <v>101100.0</v>
      </c>
      <c r="AQ1" t="s" s="9">
        <v>259</v>
      </c>
    </row>
    <row r="2" ht="31.5" customHeight="true">
      <c r="B2" t="s" s="10">
        <v>260</v>
      </c>
      <c r="C2" s="11"/>
      <c r="D2" s="11"/>
      <c r="E2" s="11"/>
      <c r="F2" s="11"/>
      <c r="G2" s="11"/>
      <c r="H2" s="11"/>
      <c r="I2" s="11"/>
      <c r="J2" s="11"/>
      <c r="K2" s="11"/>
      <c r="L2" s="12"/>
    </row>
    <row r="3" ht="17.6" customHeight="true">
      <c r="D3" t="s" s="13">
        <v>261</v>
      </c>
      <c r="E3" s="14"/>
      <c r="F3" s="15" t="s">
        <v>262</v>
      </c>
      <c r="G3" s="16"/>
      <c r="H3" s="16"/>
      <c r="I3" s="16"/>
      <c r="J3" s="16"/>
      <c r="K3" s="16"/>
      <c r="L3" s="17"/>
      <c r="M3" s="18"/>
      <c r="N3" s="19"/>
      <c r="O3" s="19"/>
      <c r="P3" s="19"/>
      <c r="Q3" s="19"/>
      <c r="R3" s="19"/>
      <c r="S3" s="19"/>
      <c r="T3" s="19"/>
      <c r="U3" s="19"/>
    </row>
    <row r="4" ht="17.6" customHeight="true">
      <c r="B4" t="s" s="20">
        <v>263</v>
      </c>
      <c r="C4" s="20"/>
      <c r="D4" t="s" s="21">
        <v>264</v>
      </c>
      <c r="E4" s="22"/>
      <c r="F4" s="23" t="s">
        <v>265</v>
      </c>
      <c r="G4" s="24"/>
      <c r="H4" s="24"/>
      <c r="I4" s="24"/>
      <c r="J4" s="24"/>
      <c r="K4" s="24"/>
      <c r="L4" s="25"/>
      <c r="M4" s="18"/>
      <c r="N4" s="19"/>
      <c r="O4" s="19"/>
      <c r="P4" s="19"/>
      <c r="Q4" s="19"/>
      <c r="R4" s="19"/>
      <c r="S4" s="19"/>
      <c r="T4" s="19"/>
      <c r="U4" s="19"/>
    </row>
    <row r="5" ht="18.0" customHeight="true">
      <c r="B5" s="20"/>
      <c r="C5" s="20"/>
      <c r="D5" t="s" s="21">
        <v>266</v>
      </c>
      <c r="E5" s="22"/>
      <c r="F5" s="26" t="n">
        <v>2025.0</v>
      </c>
      <c r="G5" s="26"/>
      <c r="H5" s="26"/>
      <c r="I5" s="26"/>
      <c r="J5" s="26"/>
      <c r="K5" s="26"/>
      <c r="L5" s="27"/>
      <c r="M5" s="28"/>
      <c r="N5" s="19"/>
      <c r="O5" s="19"/>
      <c r="P5" s="19"/>
      <c r="Q5" s="19"/>
      <c r="R5" s="19"/>
      <c r="S5" s="19"/>
      <c r="T5" s="19"/>
      <c r="U5" s="19"/>
    </row>
    <row r="6" ht="18.0" customHeight="true">
      <c r="B6" s="20"/>
      <c r="C6" s="20"/>
      <c r="D6" t="s" s="21">
        <v>267</v>
      </c>
      <c r="E6" s="22"/>
      <c r="F6" t="s" s="29">
        <v>256</v>
      </c>
      <c r="G6" s="29"/>
      <c r="H6" s="29"/>
      <c r="I6" s="29"/>
      <c r="J6" s="29"/>
      <c r="K6" s="29"/>
      <c r="L6" s="30"/>
      <c r="M6" s="18"/>
      <c r="N6" s="19"/>
      <c r="O6" s="19"/>
      <c r="P6" s="19"/>
      <c r="Q6" s="19"/>
      <c r="R6" s="19"/>
      <c r="S6" s="19"/>
      <c r="T6" s="19"/>
      <c r="U6" s="19"/>
    </row>
    <row r="7" ht="18.0" customHeight="true">
      <c r="B7" s="20"/>
      <c r="C7" s="20"/>
      <c r="D7" t="s" s="21">
        <v>256</v>
      </c>
      <c r="E7" s="22"/>
      <c r="F7" t="s" s="23">
        <v>256</v>
      </c>
      <c r="G7" s="24"/>
      <c r="H7" s="24"/>
      <c r="I7" s="24"/>
      <c r="J7" s="24"/>
      <c r="K7" s="24"/>
      <c r="L7" s="25"/>
      <c r="M7" s="18"/>
      <c r="N7" s="19"/>
      <c r="O7" s="19"/>
      <c r="P7" s="19"/>
      <c r="Q7" s="19"/>
      <c r="R7" s="19"/>
      <c r="S7" s="19"/>
      <c r="T7" s="19"/>
      <c r="U7" s="19"/>
    </row>
    <row r="8" ht="0.05" customHeight="true">
      <c r="B8" s="20"/>
      <c r="C8" s="20"/>
      <c r="D8" t="s" s="21">
        <v>268</v>
      </c>
      <c r="E8" s="22"/>
      <c r="F8" t="s" s="26">
        <v>256</v>
      </c>
      <c r="G8" s="26"/>
      <c r="H8" s="26"/>
      <c r="I8" s="26"/>
      <c r="J8" s="26"/>
      <c r="K8" s="26"/>
      <c r="L8" s="27"/>
      <c r="M8" s="28"/>
      <c r="N8" s="19"/>
      <c r="O8" s="19"/>
      <c r="P8" s="19"/>
      <c r="Q8" s="19"/>
      <c r="R8" s="19"/>
      <c r="S8" s="19"/>
      <c r="T8" s="19"/>
      <c r="U8" s="19"/>
    </row>
    <row r="9" ht="18.0" customHeight="true">
      <c r="B9" s="20"/>
      <c r="C9" s="20"/>
      <c r="D9" t="s" s="21">
        <v>269</v>
      </c>
      <c r="E9" s="22"/>
      <c r="F9" t="s" s="31">
        <v>256</v>
      </c>
      <c r="G9" s="32"/>
      <c r="H9" s="32"/>
      <c r="I9" s="32"/>
      <c r="J9" s="32"/>
      <c r="K9" s="32"/>
      <c r="L9" s="33"/>
      <c r="M9" s="28"/>
      <c r="N9" s="19"/>
      <c r="O9" s="19"/>
      <c r="P9" s="19"/>
      <c r="Q9" s="19"/>
      <c r="R9" s="19"/>
      <c r="S9" s="19"/>
      <c r="T9" s="19"/>
      <c r="U9" s="19"/>
    </row>
    <row r="10" ht="18.0" customHeight="true">
      <c r="B10" s="20"/>
      <c r="C10" s="20"/>
      <c r="D10" t="s" s="21">
        <v>256</v>
      </c>
      <c r="E10" s="22"/>
      <c r="F10" t="s" s="23">
        <v>256</v>
      </c>
      <c r="G10" s="24"/>
      <c r="H10" s="24"/>
      <c r="I10" s="24"/>
      <c r="J10" s="24"/>
      <c r="K10" s="24"/>
      <c r="L10" s="25"/>
      <c r="M10" s="18"/>
      <c r="N10" s="19"/>
      <c r="O10" s="19"/>
      <c r="P10" s="19"/>
      <c r="Q10" s="19"/>
      <c r="R10" s="19"/>
      <c r="S10" s="19"/>
      <c r="T10" s="19"/>
      <c r="U10" s="19"/>
    </row>
    <row r="11" ht="18.0" customHeight="true">
      <c r="D11" t="s" s="34">
        <v>270</v>
      </c>
      <c r="E11" s="35"/>
      <c r="F11" t="s" s="36">
        <v>256</v>
      </c>
      <c r="G11" s="37"/>
      <c r="H11" s="37"/>
      <c r="I11" s="37"/>
      <c r="J11" s="37"/>
      <c r="K11" s="37"/>
      <c r="L11" s="38"/>
      <c r="M11" s="39"/>
      <c r="N11" s="19"/>
      <c r="O11" s="19"/>
      <c r="P11" s="19"/>
      <c r="Q11" s="19"/>
      <c r="R11" s="19"/>
      <c r="S11" s="19"/>
      <c r="T11" s="19"/>
      <c r="U11" s="19"/>
    </row>
    <row r="12" ht="0.05" customHeight="true">
      <c r="D12" t="s" s="34">
        <v>256</v>
      </c>
      <c r="E12" s="35"/>
      <c r="F12" t="s" s="40">
        <v>256</v>
      </c>
      <c r="G12" s="41"/>
      <c r="H12" s="41"/>
      <c r="I12" s="41"/>
      <c r="J12" s="41"/>
      <c r="K12" s="41"/>
      <c r="L12" s="42"/>
      <c r="M12" s="18"/>
      <c r="N12" s="19"/>
      <c r="O12" s="19"/>
      <c r="P12" s="19"/>
      <c r="Q12" s="19"/>
      <c r="R12" s="19"/>
      <c r="S12" s="19"/>
      <c r="T12" s="19"/>
      <c r="U12" s="19"/>
    </row>
    <row r="13" ht="18.0" customHeight="true">
      <c r="A13" s="7"/>
    </row>
    <row r="14" ht="28.5" customHeight="true">
      <c r="A14" t="s" s="43">
        <v>271</v>
      </c>
      <c r="B14" t="s" s="44">
        <v>272</v>
      </c>
      <c r="C14" t="s" s="44">
        <v>273</v>
      </c>
      <c r="D14" t="s" s="45">
        <v>274</v>
      </c>
      <c r="E14" s="46"/>
      <c r="F14" s="46"/>
      <c r="G14" s="47"/>
      <c r="H14" t="s" s="44">
        <v>275</v>
      </c>
      <c r="I14" t="s" s="48">
        <v>276</v>
      </c>
      <c r="J14" t="s" s="49">
        <v>277</v>
      </c>
      <c r="K14" t="s" s="49">
        <v>278</v>
      </c>
      <c r="L14" t="s" s="49">
        <v>279</v>
      </c>
      <c r="M14" t="s" s="44">
        <v>280</v>
      </c>
      <c r="N14" t="s" s="50">
        <v>281</v>
      </c>
      <c r="O14" t="s" s="49">
        <v>282</v>
      </c>
      <c r="P14" t="s" s="49">
        <v>283</v>
      </c>
      <c r="Q14" t="s" s="49">
        <v>284</v>
      </c>
      <c r="R14" t="s" s="49">
        <v>285</v>
      </c>
      <c r="S14" t="s" s="49">
        <v>286</v>
      </c>
      <c r="T14" t="s" s="49">
        <v>287</v>
      </c>
      <c r="U14" t="s" s="49">
        <v>288</v>
      </c>
      <c r="V14" t="s" s="49">
        <v>289</v>
      </c>
      <c r="W14" t="s" s="49">
        <v>290</v>
      </c>
      <c r="X14" t="s" s="49">
        <v>291</v>
      </c>
    </row>
    <row r="15" ht="29.25" customHeight="true">
      <c r="A15" s="43"/>
      <c r="B15" s="51"/>
      <c r="C15" s="51"/>
      <c r="D15" t="s" s="44">
        <v>292</v>
      </c>
      <c r="E15" t="s" s="44">
        <v>293</v>
      </c>
      <c r="F15" t="s" s="44">
        <v>294</v>
      </c>
      <c r="G15" t="s" s="44">
        <v>295</v>
      </c>
      <c r="H15" s="51"/>
      <c r="I15" s="52"/>
      <c r="J15" s="53"/>
      <c r="K15" s="53"/>
      <c r="L15" s="53"/>
      <c r="M15" s="51"/>
      <c r="N15" s="54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t="s" s="55">
        <v>296</v>
      </c>
      <c r="Z15" s="56"/>
      <c r="AA15" t="s" s="55">
        <v>297</v>
      </c>
      <c r="AB15" s="56"/>
      <c r="AC15" t="s" s="55">
        <v>298</v>
      </c>
      <c r="AD15" s="56"/>
      <c r="AE15" t="s" s="55">
        <v>299</v>
      </c>
      <c r="AF15" s="56"/>
      <c r="AG15" t="s" s="55">
        <v>300</v>
      </c>
      <c r="AH15" s="56"/>
      <c r="AI15" t="s" s="55">
        <v>301</v>
      </c>
      <c r="AJ15" s="56"/>
      <c r="AK15" t="s" s="55">
        <v>302</v>
      </c>
      <c r="AL15" s="56"/>
      <c r="AM15" t="s" s="55">
        <v>303</v>
      </c>
      <c r="AN15" s="56"/>
      <c r="AO15" t="s" s="55">
        <v>304</v>
      </c>
      <c r="AP15" s="56"/>
      <c r="AQ15" t="s" s="55">
        <v>305</v>
      </c>
      <c r="AR15" s="56"/>
      <c r="AS15" t="s" s="55">
        <v>306</v>
      </c>
      <c r="AT15" s="56"/>
      <c r="AU15" t="s" s="55">
        <v>307</v>
      </c>
      <c r="AV15" s="56"/>
      <c r="AW15" t="s" s="55">
        <v>296</v>
      </c>
      <c r="AX15" s="56"/>
      <c r="AY15" t="s" s="55">
        <v>297</v>
      </c>
      <c r="AZ15" s="56"/>
      <c r="BA15" t="s" s="55">
        <v>298</v>
      </c>
      <c r="BB15" s="56"/>
      <c r="BC15" t="s" s="55">
        <v>299</v>
      </c>
      <c r="BD15" s="56"/>
      <c r="BE15" t="s" s="55">
        <v>300</v>
      </c>
      <c r="BF15" s="56"/>
      <c r="BG15" t="s" s="55">
        <v>301</v>
      </c>
      <c r="BH15" s="56"/>
      <c r="BI15" t="s" s="55">
        <v>302</v>
      </c>
      <c r="BJ15" s="56"/>
      <c r="BK15" t="s" s="55">
        <v>303</v>
      </c>
      <c r="BL15" s="56"/>
      <c r="BM15" t="s" s="55">
        <v>304</v>
      </c>
      <c r="BN15" s="56"/>
      <c r="BO15" t="s" s="55">
        <v>305</v>
      </c>
      <c r="BP15" s="56"/>
      <c r="BQ15" t="s" s="55">
        <v>306</v>
      </c>
      <c r="BR15" s="56"/>
      <c r="BS15" t="s" s="55">
        <v>307</v>
      </c>
      <c r="BT15" s="57"/>
    </row>
    <row r="16" ht="30.0" customHeight="true">
      <c r="A16" s="43"/>
      <c r="B16" s="58"/>
      <c r="C16" s="58"/>
      <c r="D16" s="58"/>
      <c r="E16" s="58"/>
      <c r="F16" s="58"/>
      <c r="G16" s="58"/>
      <c r="H16" s="58"/>
      <c r="I16" s="59"/>
      <c r="J16" s="60"/>
      <c r="K16" s="60"/>
      <c r="L16" s="60"/>
      <c r="M16" s="58"/>
      <c r="N16" s="61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t="s" s="62">
        <v>256</v>
      </c>
      <c r="Z16" t="s" s="62">
        <v>308</v>
      </c>
      <c r="AA16" t="s" s="62">
        <v>309</v>
      </c>
      <c r="AB16" t="s" s="62">
        <v>308</v>
      </c>
      <c r="AC16" t="s" s="62">
        <v>309</v>
      </c>
      <c r="AD16" t="s" s="62">
        <v>308</v>
      </c>
      <c r="AE16" t="s" s="62">
        <v>309</v>
      </c>
      <c r="AF16" t="s" s="62">
        <v>308</v>
      </c>
      <c r="AG16" t="s" s="62">
        <v>309</v>
      </c>
      <c r="AH16" t="s" s="62">
        <v>308</v>
      </c>
      <c r="AI16" t="s" s="62">
        <v>309</v>
      </c>
      <c r="AJ16" t="s" s="62">
        <v>308</v>
      </c>
      <c r="AK16" t="s" s="62">
        <v>309</v>
      </c>
      <c r="AL16" t="s" s="62">
        <v>308</v>
      </c>
      <c r="AM16" t="s" s="62">
        <v>309</v>
      </c>
      <c r="AN16" t="s" s="62">
        <v>308</v>
      </c>
      <c r="AO16" t="s" s="62">
        <v>309</v>
      </c>
      <c r="AP16" t="s" s="62">
        <v>308</v>
      </c>
      <c r="AQ16" t="s" s="62">
        <v>309</v>
      </c>
      <c r="AR16" t="s" s="62">
        <v>308</v>
      </c>
      <c r="AS16" t="s" s="62">
        <v>309</v>
      </c>
      <c r="AT16" t="s" s="62">
        <v>308</v>
      </c>
      <c r="AU16" t="s" s="62">
        <v>309</v>
      </c>
      <c r="AV16" t="s" s="62">
        <v>308</v>
      </c>
      <c r="AW16" t="s" s="62">
        <v>309</v>
      </c>
      <c r="AX16" t="s" s="62">
        <v>308</v>
      </c>
      <c r="AY16" t="s" s="62">
        <v>309</v>
      </c>
      <c r="AZ16" t="s" s="62">
        <v>308</v>
      </c>
      <c r="BA16" t="s" s="62">
        <v>309</v>
      </c>
      <c r="BB16" t="s" s="62">
        <v>308</v>
      </c>
      <c r="BC16" t="s" s="62">
        <v>309</v>
      </c>
      <c r="BD16" t="s" s="62">
        <v>308</v>
      </c>
      <c r="BE16" t="s" s="62">
        <v>309</v>
      </c>
      <c r="BF16" t="s" s="62">
        <v>308</v>
      </c>
      <c r="BG16" t="s" s="62">
        <v>309</v>
      </c>
      <c r="BH16" t="s" s="62">
        <v>308</v>
      </c>
      <c r="BI16" t="s" s="62">
        <v>309</v>
      </c>
      <c r="BJ16" t="s" s="62">
        <v>308</v>
      </c>
      <c r="BK16" t="s" s="62">
        <v>309</v>
      </c>
      <c r="BL16" t="s" s="62">
        <v>308</v>
      </c>
      <c r="BM16" t="s" s="62">
        <v>309</v>
      </c>
      <c r="BN16" t="s" s="62">
        <v>308</v>
      </c>
      <c r="BO16" t="s" s="62">
        <v>309</v>
      </c>
      <c r="BP16" t="s" s="62">
        <v>308</v>
      </c>
      <c r="BQ16" t="s" s="62">
        <v>309</v>
      </c>
      <c r="BR16" t="s" s="62">
        <v>308</v>
      </c>
      <c r="BS16" t="s" s="62">
        <v>309</v>
      </c>
      <c r="BT16" t="s" s="62">
        <v>308</v>
      </c>
      <c r="BU16" t="s" s="63">
        <v>310</v>
      </c>
      <c r="BV16" t="s" s="63">
        <v>311</v>
      </c>
      <c r="BW16" t="s" s="63">
        <v>312</v>
      </c>
      <c r="BX16" t="s" s="63">
        <v>313</v>
      </c>
      <c r="BY16" t="s" s="63">
        <v>310</v>
      </c>
      <c r="BZ16" t="s" s="63">
        <v>311</v>
      </c>
      <c r="CA16" t="s" s="63">
        <v>312</v>
      </c>
      <c r="CB16" t="s" s="63">
        <v>313</v>
      </c>
      <c r="CC16" t="s" s="63">
        <v>310</v>
      </c>
      <c r="CD16" t="s" s="63">
        <v>311</v>
      </c>
      <c r="CE16" t="s" s="63">
        <v>312</v>
      </c>
      <c r="CF16" t="s" s="63">
        <v>313</v>
      </c>
      <c r="CG16" t="s" s="63">
        <v>310</v>
      </c>
      <c r="CH16" t="s" s="63">
        <v>311</v>
      </c>
      <c r="CI16" t="s" s="63">
        <v>312</v>
      </c>
      <c r="CJ16" t="s" s="63">
        <v>313</v>
      </c>
    </row>
    <row r="17" ht="15.0" customHeight="true">
      <c r="A17" s="64"/>
      <c r="B17" t="n" s="65">
        <v>1.0</v>
      </c>
      <c r="C17" t="n" s="65">
        <v>2.0</v>
      </c>
      <c r="D17" t="n" s="65">
        <v>3.0</v>
      </c>
      <c r="E17" t="n" s="65">
        <v>4.0</v>
      </c>
      <c r="F17" t="n" s="65">
        <v>5.0</v>
      </c>
      <c r="G17" t="n" s="65">
        <v>6.0</v>
      </c>
      <c r="H17" t="n" s="65">
        <v>7.0</v>
      </c>
      <c r="I17" t="n" s="66">
        <v>8.0</v>
      </c>
      <c r="J17" t="n" s="67">
        <v>9.0</v>
      </c>
      <c r="K17" t="n" s="67">
        <v>10.0</v>
      </c>
      <c r="L17" t="n" s="67">
        <v>11.0</v>
      </c>
      <c r="M17" t="n" s="65">
        <v>12.0</v>
      </c>
      <c r="N17" t="n" s="65">
        <v>12.0</v>
      </c>
      <c r="O17" t="n" s="66">
        <v>13.0</v>
      </c>
      <c r="P17" t="n" s="67">
        <v>14.0</v>
      </c>
      <c r="Q17" t="n" s="67">
        <v>15.0</v>
      </c>
      <c r="R17" t="n" s="67">
        <v>16.0</v>
      </c>
      <c r="S17" t="n" s="67">
        <v>17.0</v>
      </c>
      <c r="T17" t="n" s="67">
        <v>18.0</v>
      </c>
      <c r="U17" t="n" s="67">
        <v>19.0</v>
      </c>
      <c r="V17" t="n" s="67">
        <v>20.0</v>
      </c>
      <c r="W17" t="n" s="67">
        <v>21.0</v>
      </c>
      <c r="X17" t="n" s="67">
        <v>22.0</v>
      </c>
    </row>
    <row r="18">
      <c r="A18" s="7"/>
      <c r="B18" s="4" t="s">
        <v>314</v>
      </c>
      <c r="C18" s="4" t="n">
        <v>1.0</v>
      </c>
      <c r="D18" s="4" t="s">
        <v>315</v>
      </c>
      <c r="E18" s="4" t="s">
        <v>316</v>
      </c>
      <c r="F18" s="4" t="s">
        <v>316</v>
      </c>
      <c r="G18" s="4"/>
      <c r="H18" s="4" t="s">
        <v>317</v>
      </c>
      <c r="I18" s="4" t="s">
        <v>0</v>
      </c>
      <c r="J18" s="5" t="n">
        <v>38830.0</v>
      </c>
      <c r="K18" s="6" t="n">
        <v>2.0</v>
      </c>
      <c r="L18" s="5" t="n">
        <v>77660.0</v>
      </c>
      <c r="M18" s="7" t="n">
        <f>IF(P18=1,0,1) + IF(ISBLANK(R18),1,0) + IF(ISBLANK(S18),1,0)</f>
        <v>3.0</v>
      </c>
      <c r="N18" s="7"/>
      <c r="O18" s="7"/>
      <c r="P18" s="7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7" t="str">
        <f>IFERROR(IF(P18=1, "Российская Федерация", "Не заполнено"),"")</f>
        <v/>
      </c>
      <c r="R18" s="7"/>
      <c r="S18" s="7"/>
      <c r="T18" s="7"/>
      <c r="U18" s="5" t="n">
        <f>IF(T18&lt;&gt;0, J18 * Q28,)</f>
        <v>0.0</v>
      </c>
      <c r="V18" s="5" t="n">
        <f>U18*K18</f>
        <v>0.0</v>
      </c>
      <c r="W18" s="5" t="n">
        <f>X18*(ROUNDDOWN(T18,0) + ROUNDDOWN(T18 - ROUNDDOWN(T18,0),9))</f>
        <v>0.0</v>
      </c>
      <c r="X18" s="6" t="n">
        <f>K18</f>
        <v>2.0</v>
      </c>
      <c r="Y18" s="4" t="n">
        <v>2330792.0</v>
      </c>
    </row>
    <row r="19">
      <c r="A19" s="7"/>
      <c r="B19" s="4" t="s">
        <v>314</v>
      </c>
      <c r="C19" s="4" t="n">
        <v>2.0</v>
      </c>
      <c r="D19" s="4" t="s">
        <v>318</v>
      </c>
      <c r="E19" s="4" t="s">
        <v>319</v>
      </c>
      <c r="F19" s="4" t="s">
        <v>320</v>
      </c>
      <c r="G19" s="4"/>
      <c r="H19" s="4" t="s">
        <v>317</v>
      </c>
      <c r="I19" s="4" t="s">
        <v>0</v>
      </c>
      <c r="J19" s="5" t="n">
        <v>39316.67</v>
      </c>
      <c r="K19" s="6" t="n">
        <v>1.0</v>
      </c>
      <c r="L19" s="5" t="n">
        <v>39316.67</v>
      </c>
      <c r="M19" s="7" t="n">
        <f>IF(P19=1,0,1) + IF(ISBLANK(R19),1,0) + IF(ISBLANK(S19),1,0)</f>
        <v>3.0</v>
      </c>
      <c r="N19" s="7"/>
      <c r="O19" s="7"/>
      <c r="P19" s="7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7" t="str">
        <f>IFERROR(IF(P19=1, "Российская Федерация", "Не заполнено"),"")</f>
        <v/>
      </c>
      <c r="R19" s="7"/>
      <c r="S19" s="7"/>
      <c r="T19" s="7"/>
      <c r="U19" s="5" t="n">
        <f>IF(T19&lt;&gt;0, J19 * Q28,)</f>
        <v>0.0</v>
      </c>
      <c r="V19" s="5" t="n">
        <f>U19*K19</f>
        <v>0.0</v>
      </c>
      <c r="W19" s="5" t="n">
        <f>X19*(ROUNDDOWN(T19,0) + ROUNDDOWN(T19 - ROUNDDOWN(T19,0),9))</f>
        <v>0.0</v>
      </c>
      <c r="X19" s="6" t="n">
        <f>K19</f>
        <v>1.0</v>
      </c>
      <c r="Y19" s="4" t="n">
        <v>2330799.0</v>
      </c>
    </row>
    <row r="20">
      <c r="A20" s="7"/>
      <c r="B20" s="4" t="s">
        <v>314</v>
      </c>
      <c r="C20" s="4" t="n">
        <v>3.0</v>
      </c>
      <c r="D20" s="4" t="s">
        <v>321</v>
      </c>
      <c r="E20" s="4" t="s">
        <v>322</v>
      </c>
      <c r="F20" s="4" t="s">
        <v>323</v>
      </c>
      <c r="G20" s="4"/>
      <c r="H20" s="4" t="s">
        <v>317</v>
      </c>
      <c r="I20" s="4" t="s">
        <v>0</v>
      </c>
      <c r="J20" s="5" t="n">
        <v>12498.33</v>
      </c>
      <c r="K20" s="6" t="n">
        <v>40.0</v>
      </c>
      <c r="L20" s="5" t="n">
        <v>499933.2</v>
      </c>
      <c r="M20" s="7" t="n">
        <f>IF(P20=1,0,1) + IF(ISBLANK(R20),1,0) + IF(ISBLANK(S20),1,0)</f>
        <v>3.0</v>
      </c>
      <c r="N20" s="7"/>
      <c r="O20" s="7"/>
      <c r="P20" s="7" t="n">
        <f>IF(OR(Q20="Российская Федерация",Q20="Армения",Q20="Белоруссия",Q20="Беларусь",Q20="Казахстан",Q20="Киргизия",Q20="Кыргызстан",Q20="ДНР",Q20="ЛНР"), 1, 0)</f>
        <v>0.0</v>
      </c>
      <c r="Q20" s="7" t="str">
        <f>IFERROR(IF(P20=1, "Российская Федерация", "Не заполнено"),"")</f>
        <v/>
      </c>
      <c r="R20" s="7"/>
      <c r="S20" s="7"/>
      <c r="T20" s="7"/>
      <c r="U20" s="5" t="n">
        <f>IF(T20&lt;&gt;0, J20 * Q28,)</f>
        <v>0.0</v>
      </c>
      <c r="V20" s="5" t="n">
        <f>U20*K20</f>
        <v>0.0</v>
      </c>
      <c r="W20" s="5" t="n">
        <f>X20*(ROUNDDOWN(T20,0) + ROUNDDOWN(T20 - ROUNDDOWN(T20,0),9))</f>
        <v>0.0</v>
      </c>
      <c r="X20" s="6" t="n">
        <f>K20</f>
        <v>40.0</v>
      </c>
      <c r="Y20" s="4" t="n">
        <v>2330797.0</v>
      </c>
    </row>
    <row r="21">
      <c r="A21" s="7"/>
      <c r="B21" s="4" t="s">
        <v>314</v>
      </c>
      <c r="C21" s="4" t="n">
        <v>4.0</v>
      </c>
      <c r="D21" s="4" t="s">
        <v>324</v>
      </c>
      <c r="E21" s="4" t="s">
        <v>325</v>
      </c>
      <c r="F21" s="4" t="s">
        <v>326</v>
      </c>
      <c r="G21" s="4"/>
      <c r="H21" s="4" t="s">
        <v>317</v>
      </c>
      <c r="I21" s="4" t="s">
        <v>0</v>
      </c>
      <c r="J21" s="5" t="n">
        <v>25552.33</v>
      </c>
      <c r="K21" s="6" t="n">
        <v>10.0</v>
      </c>
      <c r="L21" s="5" t="n">
        <v>255523.3</v>
      </c>
      <c r="M21" s="7" t="n">
        <f>IF(P21=1,0,1) + IF(ISBLANK(R21),1,0) + IF(ISBLANK(S21),1,0)</f>
        <v>3.0</v>
      </c>
      <c r="N21" s="7"/>
      <c r="O21" s="7"/>
      <c r="P21" s="7" t="n">
        <f>IF(OR(Q21="Российская Федерация",Q21="Армения",Q21="Белоруссия",Q21="Беларусь",Q21="Казахстан",Q21="Киргизия",Q21="Кыргызстан",Q21="ДНР",Q21="ЛНР"), 1, 0)</f>
        <v>0.0</v>
      </c>
      <c r="Q21" s="7" t="str">
        <f>IFERROR(IF(P21=1, "Российская Федерация", "Не заполнено"),"")</f>
        <v/>
      </c>
      <c r="R21" s="7"/>
      <c r="S21" s="7"/>
      <c r="T21" s="7"/>
      <c r="U21" s="5" t="n">
        <f>IF(T21&lt;&gt;0, J21 * Q28,)</f>
        <v>0.0</v>
      </c>
      <c r="V21" s="5" t="n">
        <f>U21*K21</f>
        <v>0.0</v>
      </c>
      <c r="W21" s="5" t="n">
        <f>X21*(ROUNDDOWN(T21,0) + ROUNDDOWN(T21 - ROUNDDOWN(T21,0),9))</f>
        <v>0.0</v>
      </c>
      <c r="X21" s="6" t="n">
        <f>K21</f>
        <v>10.0</v>
      </c>
      <c r="Y21" s="4" t="n">
        <v>2330796.0</v>
      </c>
    </row>
    <row r="22">
      <c r="A22" s="7"/>
      <c r="B22" s="4" t="s">
        <v>314</v>
      </c>
      <c r="C22" s="4" t="n">
        <v>5.0</v>
      </c>
      <c r="D22" s="4" t="s">
        <v>327</v>
      </c>
      <c r="E22" s="4" t="s">
        <v>328</v>
      </c>
      <c r="F22" s="4" t="s">
        <v>329</v>
      </c>
      <c r="G22" s="4"/>
      <c r="H22" s="4" t="s">
        <v>317</v>
      </c>
      <c r="I22" s="4" t="s">
        <v>0</v>
      </c>
      <c r="J22" s="5" t="n">
        <v>38949.33</v>
      </c>
      <c r="K22" s="6" t="n">
        <v>3.0</v>
      </c>
      <c r="L22" s="5" t="n">
        <v>116847.99</v>
      </c>
      <c r="M22" s="7" t="n">
        <f>IF(P22=1,0,1) + IF(ISBLANK(R22),1,0) + IF(ISBLANK(S22),1,0)</f>
        <v>3.0</v>
      </c>
      <c r="N22" s="7"/>
      <c r="O22" s="7"/>
      <c r="P22" s="7" t="n">
        <f>IF(OR(Q22="Российская Федерация",Q22="Армения",Q22="Белоруссия",Q22="Беларусь",Q22="Казахстан",Q22="Киргизия",Q22="Кыргызстан",Q22="ДНР",Q22="ЛНР"), 1, 0)</f>
        <v>0.0</v>
      </c>
      <c r="Q22" s="7" t="str">
        <f>IFERROR(IF(P22=1, "Российская Федерация", "Не заполнено"),"")</f>
        <v/>
      </c>
      <c r="R22" s="7"/>
      <c r="S22" s="7"/>
      <c r="T22" s="7"/>
      <c r="U22" s="5" t="n">
        <f>IF(T22&lt;&gt;0, J22 * Q28,)</f>
        <v>0.0</v>
      </c>
      <c r="V22" s="5" t="n">
        <f>U22*K22</f>
        <v>0.0</v>
      </c>
      <c r="W22" s="5" t="n">
        <f>X22*(ROUNDDOWN(T22,0) + ROUNDDOWN(T22 - ROUNDDOWN(T22,0),9))</f>
        <v>0.0</v>
      </c>
      <c r="X22" s="6" t="n">
        <f>K22</f>
        <v>3.0</v>
      </c>
      <c r="Y22" s="4" t="n">
        <v>2330795.0</v>
      </c>
    </row>
    <row r="23">
      <c r="A23" s="7"/>
      <c r="B23" s="4" t="s">
        <v>314</v>
      </c>
      <c r="C23" s="4" t="n">
        <v>6.0</v>
      </c>
      <c r="D23" s="4" t="s">
        <v>330</v>
      </c>
      <c r="E23" s="4" t="s">
        <v>331</v>
      </c>
      <c r="F23" s="4" t="s">
        <v>332</v>
      </c>
      <c r="G23" s="4"/>
      <c r="H23" s="4" t="s">
        <v>317</v>
      </c>
      <c r="I23" s="4" t="s">
        <v>0</v>
      </c>
      <c r="J23" s="5" t="n">
        <v>9753.0</v>
      </c>
      <c r="K23" s="6" t="n">
        <v>40.0</v>
      </c>
      <c r="L23" s="5" t="n">
        <v>390120.0</v>
      </c>
      <c r="M23" s="7" t="n">
        <f>IF(P23=1,0,1) + IF(ISBLANK(R23),1,0) + IF(ISBLANK(S23),1,0)</f>
        <v>3.0</v>
      </c>
      <c r="N23" s="7"/>
      <c r="O23" s="7"/>
      <c r="P23" s="7" t="n">
        <f>IF(OR(Q23="Российская Федерация",Q23="Армения",Q23="Белоруссия",Q23="Беларусь",Q23="Казахстан",Q23="Киргизия",Q23="Кыргызстан",Q23="ДНР",Q23="ЛНР"), 1, 0)</f>
        <v>0.0</v>
      </c>
      <c r="Q23" s="7" t="str">
        <f>IFERROR(IF(P23=1, "Российская Федерация", "Не заполнено"),"")</f>
        <v/>
      </c>
      <c r="R23" s="7"/>
      <c r="S23" s="7"/>
      <c r="T23" s="7"/>
      <c r="U23" s="5" t="n">
        <f>IF(T23&lt;&gt;0, J23 * Q28,)</f>
        <v>0.0</v>
      </c>
      <c r="V23" s="5" t="n">
        <f>U23*K23</f>
        <v>0.0</v>
      </c>
      <c r="W23" s="5" t="n">
        <f>X23*(ROUNDDOWN(T23,0) + ROUNDDOWN(T23 - ROUNDDOWN(T23,0),9))</f>
        <v>0.0</v>
      </c>
      <c r="X23" s="6" t="n">
        <f>K23</f>
        <v>40.0</v>
      </c>
      <c r="Y23" s="4" t="n">
        <v>2330793.0</v>
      </c>
    </row>
    <row r="24">
      <c r="A24" s="7"/>
      <c r="B24" s="4" t="s">
        <v>314</v>
      </c>
      <c r="C24" s="4" t="n">
        <v>7.0</v>
      </c>
      <c r="D24" s="4" t="s">
        <v>333</v>
      </c>
      <c r="E24" s="4" t="s">
        <v>334</v>
      </c>
      <c r="F24" s="4" t="s">
        <v>335</v>
      </c>
      <c r="G24" s="4"/>
      <c r="H24" s="4" t="s">
        <v>317</v>
      </c>
      <c r="I24" s="4" t="s">
        <v>0</v>
      </c>
      <c r="J24" s="5" t="n">
        <v>27213.33</v>
      </c>
      <c r="K24" s="6" t="n">
        <v>7.0</v>
      </c>
      <c r="L24" s="5" t="n">
        <v>190493.31</v>
      </c>
      <c r="M24" s="7" t="n">
        <f>IF(P24=1,0,1) + IF(ISBLANK(R24),1,0) + IF(ISBLANK(S24),1,0)</f>
        <v>3.0</v>
      </c>
      <c r="N24" s="7"/>
      <c r="O24" s="7"/>
      <c r="P24" s="7" t="n">
        <f>IF(OR(Q24="Российская Федерация",Q24="Армения",Q24="Белоруссия",Q24="Беларусь",Q24="Казахстан",Q24="Киргизия",Q24="Кыргызстан",Q24="ДНР",Q24="ЛНР"), 1, 0)</f>
        <v>0.0</v>
      </c>
      <c r="Q24" s="7" t="str">
        <f>IFERROR(IF(P24=1, "Российская Федерация", "Не заполнено"),"")</f>
        <v/>
      </c>
      <c r="R24" s="7"/>
      <c r="S24" s="7"/>
      <c r="T24" s="7"/>
      <c r="U24" s="5" t="n">
        <f>IF(T24&lt;&gt;0, J24 * Q28,)</f>
        <v>0.0</v>
      </c>
      <c r="V24" s="5" t="n">
        <f>U24*K24</f>
        <v>0.0</v>
      </c>
      <c r="W24" s="5" t="n">
        <f>X24*(ROUNDDOWN(T24,0) + ROUNDDOWN(T24 - ROUNDDOWN(T24,0),9))</f>
        <v>0.0</v>
      </c>
      <c r="X24" s="6" t="n">
        <f>K24</f>
        <v>7.0</v>
      </c>
      <c r="Y24" s="4" t="n">
        <v>2330794.0</v>
      </c>
    </row>
    <row r="25">
      <c r="A25" s="7"/>
      <c r="B25" s="4" t="s">
        <v>314</v>
      </c>
      <c r="C25" s="4" t="n">
        <v>8.0</v>
      </c>
      <c r="D25" s="4" t="s">
        <v>336</v>
      </c>
      <c r="E25" s="4" t="s">
        <v>337</v>
      </c>
      <c r="F25" s="4" t="s">
        <v>338</v>
      </c>
      <c r="G25" s="4"/>
      <c r="H25" s="4" t="s">
        <v>317</v>
      </c>
      <c r="I25" s="4" t="s">
        <v>0</v>
      </c>
      <c r="J25" s="5" t="n">
        <v>12277.0</v>
      </c>
      <c r="K25" s="6" t="n">
        <v>22.0</v>
      </c>
      <c r="L25" s="5" t="n">
        <v>270094.0</v>
      </c>
      <c r="M25" s="7" t="n">
        <f>IF(P25=1,0,1) + IF(ISBLANK(R25),1,0) + IF(ISBLANK(S25),1,0)</f>
        <v>3.0</v>
      </c>
      <c r="N25" s="7"/>
      <c r="O25" s="7"/>
      <c r="P25" s="7" t="n">
        <f>IF(OR(Q25="Российская Федерация",Q25="Армения",Q25="Белоруссия",Q25="Беларусь",Q25="Казахстан",Q25="Киргизия",Q25="Кыргызстан",Q25="ДНР",Q25="ЛНР"), 1, 0)</f>
        <v>0.0</v>
      </c>
      <c r="Q25" s="7" t="str">
        <f>IFERROR(IF(P25=1, "Российская Федерация", "Не заполнено"),"")</f>
        <v/>
      </c>
      <c r="R25" s="7"/>
      <c r="S25" s="7"/>
      <c r="T25" s="7"/>
      <c r="U25" s="5" t="n">
        <f>IF(T25&lt;&gt;0, J25 * Q28,)</f>
        <v>0.0</v>
      </c>
      <c r="V25" s="5" t="n">
        <f>U25*K25</f>
        <v>0.0</v>
      </c>
      <c r="W25" s="5" t="n">
        <f>X25*(ROUNDDOWN(T25,0) + ROUNDDOWN(T25 - ROUNDDOWN(T25,0),9))</f>
        <v>0.0</v>
      </c>
      <c r="X25" s="6" t="n">
        <f>K25</f>
        <v>22.0</v>
      </c>
      <c r="Y25" s="4" t="n">
        <v>2330798.0</v>
      </c>
    </row>
    <row r="26" ht="12.75" customHeight="true">
      <c r="K26" s="68"/>
      <c r="L26" s="68"/>
    </row>
    <row r="27" ht="15.0" customHeight="true">
      <c r="K27" t="s" s="69">
        <v>339</v>
      </c>
      <c r="L27" s="69"/>
      <c r="M27" t="s" s="69">
        <v>340</v>
      </c>
      <c r="N27" s="69"/>
      <c r="O27" s="69"/>
      <c r="P27" s="69"/>
      <c r="Q27" s="69"/>
      <c r="R27" s="70"/>
      <c r="S27" s="70"/>
      <c r="W27" t="s" s="71">
        <v>341</v>
      </c>
      <c r="X27" s="72"/>
    </row>
    <row r="28" ht="15.0" customHeight="true">
      <c r="L28" s="73" t="n">
        <f>SUM(L18:L25)</f>
        <v>1839988.47</v>
      </c>
      <c r="Q28" s="73" t="n">
        <f>W28/L28</f>
        <v>0.0</v>
      </c>
      <c r="W28" s="73" t="n">
        <f>SUM(W18:W25)</f>
        <v>0.0</v>
      </c>
    </row>
    <row r="29" ht="12.75" customHeight="true">
      <c r="R29" t="s" s="68">
        <v>342</v>
      </c>
      <c r="S29" t="s" s="68">
        <v>343</v>
      </c>
      <c r="T29" s="68"/>
    </row>
    <row r="30" ht="12.75" customHeight="true">
      <c r="D30" t="s" s="74">
        <v>344</v>
      </c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6"/>
      <c r="R30" s="77" t="n">
        <f>SUM(V18:V25)</f>
        <v>0.0</v>
      </c>
      <c r="S30" t="n" s="77">
        <v>100.0</v>
      </c>
      <c r="T30" t="s" s="78">
        <v>345</v>
      </c>
    </row>
    <row r="31" ht="15.0" customHeight="true">
      <c r="D31" t="s" s="74">
        <v>346</v>
      </c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6"/>
      <c r="R31" s="73" t="n">
        <f>SUMIF(P18:P25,1, V18:V25)</f>
        <v>0.0</v>
      </c>
      <c r="S31" s="73" t="n">
        <f>IF(R30&lt;&gt;0, R31/R30*100,)</f>
        <v>0.0</v>
      </c>
      <c r="T31" s="79" t="str">
        <f>IF(S31&lt;=50," ","РФ/ДНР/ЛНР/ЕАЭС")</f>
        <v> </v>
      </c>
    </row>
    <row r="32" ht="15.0" customHeight="true">
      <c r="D32" t="s" s="74">
        <v>347</v>
      </c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6"/>
      <c r="R32" s="73" t="n">
        <f>IF(R30&lt;&gt;0,R30-R31,)</f>
        <v>0.0</v>
      </c>
      <c r="S32" s="73" t="n">
        <f>IF(R30&lt;&gt;0, R32/R30*100,)</f>
        <v>0.0</v>
      </c>
      <c r="T32" s="79" t="str">
        <f>IF(S32&gt;50,"Импорт", " ")</f>
        <v> </v>
      </c>
    </row>
    <row r="33" ht="15.0" customHeight="true">
      <c r="D33" t="s" s="74">
        <v>348</v>
      </c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6"/>
      <c r="R33" s="73" t="n">
        <f>SUMIF(M18:M25, 0, V18:V25)</f>
        <v>0.0</v>
      </c>
      <c r="S33" s="73" t="n">
        <f>IF(R30&lt;&gt;0, R33/R30*100,)</f>
        <v>0.0</v>
      </c>
      <c r="T33" s="79" t="str">
        <f>IF(S33&lt;=50," ","РЭП (ПО)")</f>
        <v> </v>
      </c>
    </row>
    <row r="34" ht="15.0" customHeight="true">
      <c r="A34" s="7"/>
    </row>
    <row r="35" ht="15.75" customHeight="true">
      <c r="B35" t="s" s="80">
        <v>349</v>
      </c>
    </row>
    <row r="36" ht="19.5" customHeight="true">
      <c r="B36" t="s" s="81">
        <v>350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20.25" customHeight="true">
      <c r="B37" t="s" s="82">
        <v>351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</row>
    <row r="38" ht="39.75" customHeight="true">
      <c r="B38" t="s" s="84">
        <v>352</v>
      </c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</row>
    <row r="39" ht="19.5" customHeight="true">
      <c r="B39" t="s" s="82">
        <v>353</v>
      </c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</row>
    <row r="40" ht="18.0" customHeight="true">
      <c r="B40" t="s" s="82">
        <v>354</v>
      </c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</row>
    <row r="41" ht="22.5" customHeight="true">
      <c r="B41" t="s" s="82">
        <v>355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</row>
    <row r="42" ht="19.5" customHeight="true">
      <c r="B42" t="s" s="82">
        <v>356</v>
      </c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</row>
    <row r="43" ht="22.5" customHeight="true">
      <c r="B43" t="s" s="82">
        <v>357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</row>
    <row r="44" ht="34.5" customHeight="true">
      <c r="B44" t="s" s="82">
        <v>358</v>
      </c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</row>
    <row r="45" ht="36.0" customHeight="true">
      <c r="B45" t="s" s="82">
        <v>359</v>
      </c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</row>
    <row r="46" ht="32.25" customHeight="true">
      <c r="B46" t="s" s="86">
        <v>360</v>
      </c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</row>
    <row r="47" ht="33.75" customHeight="true">
      <c r="B47" t="s" s="82">
        <v>361</v>
      </c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</row>
    <row r="48" ht="33.75" customHeight="true">
      <c r="B48" t="s" s="82">
        <v>362</v>
      </c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</row>
    <row r="49" ht="124.5" customHeight="true">
      <c r="B49" t="s" s="82">
        <v>363</v>
      </c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</row>
    <row r="50" ht="33.75" customHeight="true">
      <c r="B50" t="s" s="82">
        <v>364</v>
      </c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</row>
    <row r="51" ht="24.75" customHeight="true">
      <c r="A51" s="7"/>
    </row>
  </sheetData>
  <sheetProtection autoFilter="false" sort="false" password="CDB0" sheet="true" scenarios="true" objects="true"/>
  <autoFilter ref="B17:S25"/>
  <mergeCells>
    <mergeCell ref="K27:L27"/>
    <mergeCell ref="M27:Q27"/>
    <mergeCell ref="I14:I16"/>
    <mergeCell ref="J14:J16"/>
    <mergeCell ref="K14:K16"/>
    <mergeCell ref="L14:L16"/>
    <mergeCell ref="D33:Q33"/>
    <mergeCell ref="B49:W49"/>
    <mergeCell ref="B45:W45"/>
    <mergeCell ref="B46:W46"/>
    <mergeCell ref="B47:W47"/>
    <mergeCell ref="B48:W48"/>
    <mergeCell ref="BS15:BT15"/>
    <mergeCell ref="B50:W50"/>
    <mergeCell ref="B44:W44"/>
    <mergeCell ref="D30:Q30"/>
    <mergeCell ref="D31:Q31"/>
    <mergeCell ref="D32:Q32"/>
    <mergeCell ref="B36:W36"/>
    <mergeCell ref="B37:W37"/>
    <mergeCell ref="B38:W38"/>
    <mergeCell ref="B39:W39"/>
    <mergeCell ref="B40:W40"/>
    <mergeCell ref="B41:W41"/>
    <mergeCell ref="B42:W42"/>
    <mergeCell ref="B43:W43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24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  <dataValidation type="list" sqref="N20" allowBlank="true" errorStyle="stop" promptTitle="" prompt="" showInputMessage="true" showDropDown="false" showErrorMessage="true">
      <formula1>yes_no</formula1>
    </dataValidation>
    <dataValidation type="list" sqref="Q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Реестр из списка" showInputMessage="true" showDropDown="false" showErrorMessage="true">
      <formula1>rep</formula1>
    </dataValidation>
    <dataValidation type="list" sqref="N21" allowBlank="true" errorStyle="stop" promptTitle="" prompt="" showInputMessage="true" showDropDown="false" showErrorMessage="true">
      <formula1>yes_no</formula1>
    </dataValidation>
    <dataValidation type="list" sqref="Q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Реестр из списка" showInputMessage="true" showDropDown="false" showErrorMessage="true">
      <formula1>rep</formula1>
    </dataValidation>
    <dataValidation type="list" sqref="N22" allowBlank="true" errorStyle="stop" promptTitle="" prompt="" showInputMessage="true" showDropDown="false" showErrorMessage="true">
      <formula1>yes_no</formula1>
    </dataValidation>
    <dataValidation type="list" sqref="Q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2" allowBlank="true" errorStyle="stop" promptTitle="" prompt="Выберите Реестр из списка" showInputMessage="true" showDropDown="false" showErrorMessage="true">
      <formula1>rep</formula1>
    </dataValidation>
    <dataValidation type="list" sqref="N23" allowBlank="true" errorStyle="stop" promptTitle="" prompt="" showInputMessage="true" showDropDown="false" showErrorMessage="true">
      <formula1>yes_no</formula1>
    </dataValidation>
    <dataValidation type="list" sqref="Q2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3" allowBlank="true" errorStyle="stop" promptTitle="" prompt="Выберите Реестр из списка" showInputMessage="true" showDropDown="false" showErrorMessage="true">
      <formula1>rep</formula1>
    </dataValidation>
    <dataValidation type="list" sqref="N24" allowBlank="true" errorStyle="stop" promptTitle="" prompt="" showInputMessage="true" showDropDown="false" showErrorMessage="true">
      <formula1>yes_no</formula1>
    </dataValidation>
    <dataValidation type="list" sqref="Q2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4" allowBlank="true" errorStyle="stop" promptTitle="" prompt="Выберите Реестр из списка" showInputMessage="true" showDropDown="false" showErrorMessage="true">
      <formula1>rep</formula1>
    </dataValidation>
    <dataValidation type="list" sqref="N25" allowBlank="true" errorStyle="stop" promptTitle="" prompt="" showInputMessage="true" showDropDown="false" showErrorMessage="true">
      <formula1>yes_no</formula1>
    </dataValidation>
    <dataValidation type="list" sqref="Q2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5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2025-10-02T13:10:20Z</dcterms:created>
  <dc:creator>Apache POI</dc:creator>
</cp:coreProperties>
</file>